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3" activeTab="0"/>
  </bookViews>
  <sheets>
    <sheet name="образец отчета по субсидиям" sheetId="1" r:id="rId1"/>
  </sheets>
  <definedNames/>
  <calcPr fullCalcOnLoad="1"/>
</workbook>
</file>

<file path=xl/sharedStrings.xml><?xml version="1.0" encoding="utf-8"?>
<sst xmlns="http://schemas.openxmlformats.org/spreadsheetml/2006/main" count="153" uniqueCount="65">
  <si>
    <r>
      <t xml:space="preserve">Отчет об использовании бюджетных средств, полученных в виде субсидии на выполнение муниципального задания и целевых субсидий </t>
    </r>
    <r>
      <rPr>
        <b/>
        <sz val="14"/>
        <color indexed="8"/>
        <rFont val="Times New Roman"/>
        <family val="1"/>
      </rPr>
      <t>на " 01 " января   20 13 г.</t>
    </r>
  </si>
  <si>
    <t>Главный распорядитель (распорядитель) бюджетных средств</t>
  </si>
  <si>
    <t>Комитет по образованию города Барнаула</t>
  </si>
  <si>
    <t>МБОУ "СОШ № 76   "</t>
  </si>
  <si>
    <t>руб.</t>
  </si>
  <si>
    <t>№ строки</t>
  </si>
  <si>
    <t>Наименование показателя</t>
  </si>
  <si>
    <t>Код расхода по бюджетной классификации</t>
  </si>
  <si>
    <t>Вид субсидии*</t>
  </si>
  <si>
    <t>Суб КЭСР (211, 213, 223 и прочие )</t>
  </si>
  <si>
    <t>Утвержденные бюджетные назначения</t>
  </si>
  <si>
    <t>Исполнено</t>
  </si>
  <si>
    <t>Неисполненные назначения по кассе</t>
  </si>
  <si>
    <t>КВСР</t>
  </si>
  <si>
    <t>Раздел, подраздел</t>
  </si>
  <si>
    <t>КЦСР</t>
  </si>
  <si>
    <t>КВР</t>
  </si>
  <si>
    <t>КОСГУ</t>
  </si>
  <si>
    <t>по финансированию</t>
  </si>
  <si>
    <t>по кассе</t>
  </si>
  <si>
    <t>Расходы, всего</t>
  </si>
  <si>
    <t>Заработная плата</t>
  </si>
  <si>
    <t>0702</t>
  </si>
  <si>
    <t>610</t>
  </si>
  <si>
    <t>Прочие выплаты</t>
  </si>
  <si>
    <t>Начисления на выплаты по оплате труда</t>
  </si>
  <si>
    <t>Услуги связи</t>
  </si>
  <si>
    <t>Работы, услуги по содержанию имущества</t>
  </si>
  <si>
    <t>611</t>
  </si>
  <si>
    <t>Прочие работы, услуги</t>
  </si>
  <si>
    <t>612</t>
  </si>
  <si>
    <t>Увеличение стоимости основных средств</t>
  </si>
  <si>
    <t>Увеличение стоимости материальных запасов</t>
  </si>
  <si>
    <t>Прочие выплаты(оздоровление пед.)</t>
  </si>
  <si>
    <t>Коммунальные услуги</t>
  </si>
  <si>
    <t>Работы, услуги по содержанию имущества (Чичерин)</t>
  </si>
  <si>
    <t>Работы, услуги по содержанию имущества (Текущие)</t>
  </si>
  <si>
    <t>Прочие работы, услуги (ремонт)</t>
  </si>
  <si>
    <t>Прочие работы, услуги(Дом учителя)</t>
  </si>
  <si>
    <t>Прочие расходы  (КШП)</t>
  </si>
  <si>
    <t>Прочие расходы (КШП-ЛАГЕРЬ)</t>
  </si>
  <si>
    <t>Прочие расходы</t>
  </si>
  <si>
    <t>Работы, услуги по содержанию имущества(Капит. Ремонт)</t>
  </si>
  <si>
    <t>Медосмотр</t>
  </si>
  <si>
    <t>Аттестация</t>
  </si>
  <si>
    <t>Един. пособие по соц. Поддр. Мол. Спец.</t>
  </si>
  <si>
    <t>Прочие расходы (модернизация)</t>
  </si>
  <si>
    <t>0709</t>
  </si>
  <si>
    <t>Прочие расходы (доступная среда)</t>
  </si>
  <si>
    <t>*- где,</t>
  </si>
  <si>
    <t>01</t>
  </si>
  <si>
    <t>субсидии на оказание муниципального услуги</t>
  </si>
  <si>
    <t>02</t>
  </si>
  <si>
    <t>субсидии на содержание имущества</t>
  </si>
  <si>
    <t>03</t>
  </si>
  <si>
    <t>субсидии на иные цели</t>
  </si>
  <si>
    <t xml:space="preserve">Директор                       </t>
  </si>
  <si>
    <t>О.М. Сапожкова</t>
  </si>
  <si>
    <t xml:space="preserve">Гл.бухгалтер                       </t>
  </si>
  <si>
    <t>Н.В. Панарина</t>
  </si>
  <si>
    <t>М.П.</t>
  </si>
  <si>
    <t>Исполнитель : Панарина Н.В.</t>
  </si>
  <si>
    <t>ИТОГО</t>
  </si>
  <si>
    <t>контактный телефон : 67-69-00</t>
  </si>
  <si>
    <t>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</si>
</sst>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#,##0.00"/>
    <numFmt numFmtId="167" formatCode="@"/>
    <numFmt numFmtId="168" formatCode="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2" fillId="0" borderId="0" xfId="0" applyFont="1" applyFill="1" applyAlignment="1">
      <alignment wrapText="1"/>
    </xf>
    <xf numFmtId="164" fontId="3" fillId="0" borderId="0" xfId="0" applyFont="1" applyFill="1" applyAlignment="1">
      <alignment wrapText="1"/>
    </xf>
    <xf numFmtId="164" fontId="0" fillId="0" borderId="0" xfId="0" applyFill="1" applyAlignment="1">
      <alignment/>
    </xf>
    <xf numFmtId="164" fontId="4" fillId="0" borderId="0" xfId="0" applyFont="1" applyFill="1" applyBorder="1" applyAlignment="1">
      <alignment horizontal="center" wrapText="1"/>
    </xf>
    <xf numFmtId="164" fontId="4" fillId="0" borderId="0" xfId="0" applyFont="1" applyFill="1" applyAlignment="1">
      <alignment horizontal="center" wrapText="1"/>
    </xf>
    <xf numFmtId="164" fontId="4" fillId="0" borderId="0" xfId="0" applyFont="1" applyFill="1" applyAlignment="1">
      <alignment wrapText="1"/>
    </xf>
    <xf numFmtId="164" fontId="4" fillId="0" borderId="0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center" wrapText="1"/>
    </xf>
    <xf numFmtId="164" fontId="4" fillId="0" borderId="2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 wrapText="1"/>
    </xf>
    <xf numFmtId="164" fontId="3" fillId="0" borderId="0" xfId="0" applyFont="1" applyFill="1" applyAlignment="1">
      <alignment horizontal="center" vertical="center" wrapText="1"/>
    </xf>
    <xf numFmtId="164" fontId="0" fillId="0" borderId="0" xfId="0" applyFill="1" applyAlignment="1">
      <alignment horizontal="center" vertical="center"/>
    </xf>
    <xf numFmtId="164" fontId="4" fillId="0" borderId="2" xfId="0" applyFont="1" applyFill="1" applyBorder="1" applyAlignment="1">
      <alignment horizontal="center" wrapText="1"/>
    </xf>
    <xf numFmtId="165" fontId="2" fillId="0" borderId="0" xfId="0" applyNumberFormat="1" applyFont="1" applyFill="1" applyAlignment="1">
      <alignment wrapText="1"/>
    </xf>
    <xf numFmtId="164" fontId="2" fillId="0" borderId="0" xfId="0" applyFont="1" applyFill="1" applyAlignment="1">
      <alignment horizontal="center" wrapText="1"/>
    </xf>
    <xf numFmtId="164" fontId="3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/>
    </xf>
    <xf numFmtId="164" fontId="4" fillId="0" borderId="2" xfId="0" applyFont="1" applyFill="1" applyBorder="1" applyAlignment="1">
      <alignment wrapText="1"/>
    </xf>
    <xf numFmtId="166" fontId="5" fillId="0" borderId="2" xfId="0" applyNumberFormat="1" applyFont="1" applyFill="1" applyBorder="1" applyAlignment="1">
      <alignment wrapText="1"/>
    </xf>
    <xf numFmtId="164" fontId="4" fillId="2" borderId="2" xfId="0" applyFont="1" applyFill="1" applyBorder="1" applyAlignment="1">
      <alignment wrapText="1"/>
    </xf>
    <xf numFmtId="164" fontId="4" fillId="2" borderId="3" xfId="0" applyFont="1" applyFill="1" applyBorder="1" applyAlignment="1">
      <alignment wrapText="1"/>
    </xf>
    <xf numFmtId="167" fontId="4" fillId="2" borderId="2" xfId="0" applyNumberFormat="1" applyFont="1" applyFill="1" applyBorder="1" applyAlignment="1">
      <alignment horizontal="right" wrapText="1"/>
    </xf>
    <xf numFmtId="164" fontId="4" fillId="2" borderId="2" xfId="0" applyFont="1" applyFill="1" applyBorder="1" applyAlignment="1">
      <alignment horizontal="center" wrapText="1"/>
    </xf>
    <xf numFmtId="166" fontId="4" fillId="2" borderId="0" xfId="0" applyNumberFormat="1" applyFont="1" applyFill="1" applyAlignment="1">
      <alignment wrapText="1"/>
    </xf>
    <xf numFmtId="166" fontId="4" fillId="2" borderId="2" xfId="0" applyNumberFormat="1" applyFont="1" applyFill="1" applyBorder="1" applyAlignment="1">
      <alignment wrapText="1"/>
    </xf>
    <xf numFmtId="166" fontId="5" fillId="2" borderId="2" xfId="0" applyNumberFormat="1" applyFont="1" applyFill="1" applyBorder="1" applyAlignment="1">
      <alignment wrapText="1"/>
    </xf>
    <xf numFmtId="164" fontId="2" fillId="2" borderId="0" xfId="0" applyFont="1" applyFill="1" applyAlignment="1">
      <alignment wrapText="1"/>
    </xf>
    <xf numFmtId="164" fontId="3" fillId="2" borderId="0" xfId="0" applyFont="1" applyFill="1" applyAlignment="1">
      <alignment wrapText="1"/>
    </xf>
    <xf numFmtId="164" fontId="0" fillId="2" borderId="0" xfId="0" applyFill="1" applyAlignment="1">
      <alignment/>
    </xf>
    <xf numFmtId="166" fontId="4" fillId="2" borderId="2" xfId="0" applyNumberFormat="1" applyFont="1" applyFill="1" applyBorder="1" applyAlignment="1">
      <alignment vertical="center" wrapText="1"/>
    </xf>
    <xf numFmtId="164" fontId="6" fillId="2" borderId="0" xfId="0" applyFont="1" applyFill="1" applyAlignment="1">
      <alignment wrapText="1"/>
    </xf>
    <xf numFmtId="164" fontId="4" fillId="0" borderId="3" xfId="0" applyFont="1" applyFill="1" applyBorder="1" applyAlignment="1">
      <alignment wrapText="1"/>
    </xf>
    <xf numFmtId="167" fontId="4" fillId="0" borderId="2" xfId="0" applyNumberFormat="1" applyFont="1" applyFill="1" applyBorder="1" applyAlignment="1">
      <alignment horizontal="right" wrapText="1"/>
    </xf>
    <xf numFmtId="166" fontId="4" fillId="0" borderId="2" xfId="0" applyNumberFormat="1" applyFont="1" applyFill="1" applyBorder="1" applyAlignment="1">
      <alignment wrapText="1"/>
    </xf>
    <xf numFmtId="164" fontId="7" fillId="2" borderId="0" xfId="0" applyFont="1" applyFill="1" applyAlignment="1">
      <alignment wrapText="1"/>
    </xf>
    <xf numFmtId="168" fontId="3" fillId="2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wrapText="1"/>
    </xf>
    <xf numFmtId="164" fontId="4" fillId="2" borderId="2" xfId="0" applyNumberFormat="1" applyFont="1" applyFill="1" applyBorder="1" applyAlignment="1">
      <alignment horizontal="right" wrapText="1"/>
    </xf>
    <xf numFmtId="164" fontId="8" fillId="0" borderId="0" xfId="0" applyFont="1" applyFill="1" applyAlignment="1">
      <alignment wrapText="1"/>
    </xf>
    <xf numFmtId="166" fontId="9" fillId="2" borderId="2" xfId="0" applyNumberFormat="1" applyFont="1" applyFill="1" applyBorder="1" applyAlignment="1">
      <alignment wrapText="1"/>
    </xf>
    <xf numFmtId="166" fontId="9" fillId="0" borderId="2" xfId="0" applyNumberFormat="1" applyFont="1" applyFill="1" applyBorder="1" applyAlignment="1">
      <alignment wrapText="1"/>
    </xf>
    <xf numFmtId="164" fontId="4" fillId="0" borderId="0" xfId="0" applyFont="1" applyFill="1" applyAlignment="1">
      <alignment vertical="center" wrapText="1"/>
    </xf>
    <xf numFmtId="167" fontId="4" fillId="0" borderId="0" xfId="0" applyNumberFormat="1" applyFont="1" applyFill="1" applyAlignment="1">
      <alignment vertical="center" wrapText="1"/>
    </xf>
    <xf numFmtId="166" fontId="4" fillId="0" borderId="0" xfId="0" applyNumberFormat="1" applyFont="1" applyFill="1" applyAlignment="1">
      <alignment wrapText="1"/>
    </xf>
    <xf numFmtId="168" fontId="4" fillId="0" borderId="0" xfId="0" applyNumberFormat="1" applyFont="1" applyFill="1" applyAlignment="1">
      <alignment wrapText="1"/>
    </xf>
    <xf numFmtId="167" fontId="4" fillId="0" borderId="0" xfId="0" applyNumberFormat="1" applyFont="1" applyFill="1" applyAlignment="1">
      <alignment wrapText="1"/>
    </xf>
    <xf numFmtId="166" fontId="4" fillId="0" borderId="0" xfId="0" applyNumberFormat="1" applyFont="1" applyFill="1" applyBorder="1" applyAlignment="1">
      <alignment wrapText="1"/>
    </xf>
    <xf numFmtId="166" fontId="3" fillId="0" borderId="0" xfId="0" applyNumberFormat="1" applyFont="1" applyFill="1" applyAlignment="1">
      <alignment wrapText="1"/>
    </xf>
    <xf numFmtId="164" fontId="2" fillId="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tabSelected="1" workbookViewId="0" topLeftCell="A1">
      <pane ySplit="65535" topLeftCell="A1" activePane="topLeft" state="split"/>
      <selection pane="topLeft" activeCell="A6" sqref="A6"/>
      <selection pane="bottomLeft" activeCell="A1" sqref="A1"/>
    </sheetView>
  </sheetViews>
  <sheetFormatPr defaultColWidth="9.140625" defaultRowHeight="15"/>
  <cols>
    <col min="1" max="1" width="9.7109375" style="1" customWidth="1"/>
    <col min="2" max="2" width="43.7109375" style="2" customWidth="1"/>
    <col min="3" max="3" width="8.57421875" style="2" customWidth="1"/>
    <col min="4" max="4" width="9.28125" style="2" customWidth="1"/>
    <col min="5" max="5" width="10.421875" style="2" customWidth="1"/>
    <col min="6" max="6" width="9.140625" style="2" customWidth="1"/>
    <col min="7" max="7" width="7.57421875" style="2" customWidth="1"/>
    <col min="8" max="8" width="6.421875" style="2" customWidth="1"/>
    <col min="9" max="9" width="12.00390625" style="2" customWidth="1"/>
    <col min="10" max="10" width="24.28125" style="2" customWidth="1"/>
    <col min="11" max="11" width="23.140625" style="2" customWidth="1"/>
    <col min="12" max="12" width="20.28125" style="2" customWidth="1"/>
    <col min="13" max="13" width="24.7109375" style="2" customWidth="1"/>
    <col min="14" max="14" width="12.28125" style="2" customWidth="1"/>
    <col min="15" max="15" width="9.140625" style="2" customWidth="1"/>
    <col min="16" max="16" width="9.421875" style="2" customWidth="1"/>
    <col min="17" max="17" width="9.140625" style="2" customWidth="1"/>
    <col min="18" max="16384" width="9.140625" style="3" customWidth="1"/>
  </cols>
  <sheetData>
    <row r="1" spans="1:14" ht="1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"/>
    </row>
    <row r="2" spans="1:14" ht="18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1"/>
    </row>
    <row r="3" spans="1:14" ht="19.5" customHeight="1">
      <c r="A3" s="7" t="s">
        <v>1</v>
      </c>
      <c r="B3" s="7"/>
      <c r="C3" s="7"/>
      <c r="D3" s="7"/>
      <c r="E3" s="7"/>
      <c r="F3" s="4" t="s">
        <v>2</v>
      </c>
      <c r="G3" s="4"/>
      <c r="H3" s="4"/>
      <c r="I3" s="4"/>
      <c r="J3" s="4"/>
      <c r="K3" s="4"/>
      <c r="L3" s="4"/>
      <c r="M3" s="4"/>
      <c r="N3" s="1"/>
    </row>
    <row r="4" spans="1:14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1"/>
    </row>
    <row r="5" spans="1:14" ht="18" customHeight="1">
      <c r="A5" s="6"/>
      <c r="B5" s="6"/>
      <c r="C5" s="6"/>
      <c r="D5" s="8" t="s">
        <v>3</v>
      </c>
      <c r="E5" s="8"/>
      <c r="F5" s="8"/>
      <c r="G5" s="8"/>
      <c r="H5" s="8"/>
      <c r="I5" s="8"/>
      <c r="J5" s="8"/>
      <c r="K5" s="6"/>
      <c r="L5" s="6"/>
      <c r="M5" s="6" t="s">
        <v>4</v>
      </c>
      <c r="N5" s="1"/>
    </row>
    <row r="6" spans="1:18" s="12" customFormat="1" ht="75" customHeight="1">
      <c r="A6" s="9" t="s">
        <v>5</v>
      </c>
      <c r="B6" s="9" t="s">
        <v>6</v>
      </c>
      <c r="C6" s="9" t="s">
        <v>7</v>
      </c>
      <c r="D6" s="9"/>
      <c r="E6" s="9"/>
      <c r="F6" s="9"/>
      <c r="G6" s="9"/>
      <c r="H6" s="9" t="s">
        <v>8</v>
      </c>
      <c r="I6" s="9" t="s">
        <v>9</v>
      </c>
      <c r="J6" s="9" t="s">
        <v>10</v>
      </c>
      <c r="K6" s="9" t="s">
        <v>11</v>
      </c>
      <c r="L6" s="9"/>
      <c r="M6" s="9" t="s">
        <v>12</v>
      </c>
      <c r="N6" s="10"/>
      <c r="O6" s="11"/>
      <c r="P6" s="11"/>
      <c r="Q6" s="11"/>
      <c r="R6" s="11"/>
    </row>
    <row r="7" spans="1:18" ht="75">
      <c r="A7" s="9"/>
      <c r="B7" s="9"/>
      <c r="C7" s="13" t="s">
        <v>13</v>
      </c>
      <c r="D7" s="13" t="s">
        <v>14</v>
      </c>
      <c r="E7" s="13" t="s">
        <v>15</v>
      </c>
      <c r="F7" s="13" t="s">
        <v>16</v>
      </c>
      <c r="G7" s="13" t="s">
        <v>17</v>
      </c>
      <c r="H7" s="9"/>
      <c r="I7" s="9"/>
      <c r="J7" s="9"/>
      <c r="K7" s="9" t="s">
        <v>18</v>
      </c>
      <c r="L7" s="9" t="s">
        <v>19</v>
      </c>
      <c r="M7" s="9"/>
      <c r="N7" s="14"/>
      <c r="R7" s="2"/>
    </row>
    <row r="8" spans="1:17" s="17" customFormat="1" ht="18.7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5"/>
      <c r="O8" s="16"/>
      <c r="P8" s="16"/>
      <c r="Q8" s="16"/>
    </row>
    <row r="9" spans="1:14" ht="18.75">
      <c r="A9" s="18">
        <v>1</v>
      </c>
      <c r="B9" s="18" t="s">
        <v>20</v>
      </c>
      <c r="C9" s="18"/>
      <c r="D9" s="18"/>
      <c r="E9" s="18"/>
      <c r="F9" s="18"/>
      <c r="G9" s="18"/>
      <c r="H9" s="18"/>
      <c r="I9" s="18"/>
      <c r="J9" s="19">
        <f>J18+J33+J38+J50+J51+J34+J52+J53</f>
        <v>29447598.06</v>
      </c>
      <c r="K9" s="19">
        <f>K18+K33+K38+K50+K51+K34+K52+K53</f>
        <v>29394339.04</v>
      </c>
      <c r="L9" s="19">
        <f>L18+L33+L38+L50+L51+L52+L53</f>
        <v>29394339.04</v>
      </c>
      <c r="M9" s="19">
        <f>J9-K9</f>
        <v>53259.01999999955</v>
      </c>
      <c r="N9" s="1"/>
    </row>
    <row r="10" spans="1:17" s="29" customFormat="1" ht="15.75" customHeight="1">
      <c r="A10" s="20">
        <v>2</v>
      </c>
      <c r="B10" s="21" t="s">
        <v>21</v>
      </c>
      <c r="C10" s="20">
        <v>974</v>
      </c>
      <c r="D10" s="22" t="s">
        <v>22</v>
      </c>
      <c r="E10" s="20">
        <v>4219901</v>
      </c>
      <c r="F10" s="22" t="s">
        <v>23</v>
      </c>
      <c r="G10" s="20">
        <v>241</v>
      </c>
      <c r="H10" s="23">
        <v>1</v>
      </c>
      <c r="I10" s="20">
        <v>211</v>
      </c>
      <c r="J10" s="24">
        <v>12861038.56</v>
      </c>
      <c r="K10" s="25">
        <v>12861039.56</v>
      </c>
      <c r="L10" s="25">
        <v>12861039.56</v>
      </c>
      <c r="M10" s="26">
        <f aca="true" t="shared" si="0" ref="M10:M52">J10-K10</f>
        <v>-1</v>
      </c>
      <c r="N10" s="27"/>
      <c r="O10" s="28"/>
      <c r="P10" s="28"/>
      <c r="Q10" s="28"/>
    </row>
    <row r="11" spans="1:17" s="29" customFormat="1" ht="18.75">
      <c r="A11" s="20">
        <v>3</v>
      </c>
      <c r="B11" s="21" t="s">
        <v>24</v>
      </c>
      <c r="C11" s="20">
        <v>974</v>
      </c>
      <c r="D11" s="22" t="s">
        <v>22</v>
      </c>
      <c r="E11" s="20">
        <v>4219901</v>
      </c>
      <c r="F11" s="22" t="s">
        <v>23</v>
      </c>
      <c r="G11" s="20">
        <v>241</v>
      </c>
      <c r="H11" s="23">
        <v>1</v>
      </c>
      <c r="I11" s="20">
        <v>212</v>
      </c>
      <c r="J11" s="25">
        <v>69403.72</v>
      </c>
      <c r="K11" s="25">
        <v>69403.72</v>
      </c>
      <c r="L11" s="30">
        <v>69403.72</v>
      </c>
      <c r="M11" s="26">
        <f t="shared" si="0"/>
        <v>0</v>
      </c>
      <c r="N11" s="31"/>
      <c r="O11" s="28"/>
      <c r="P11" s="28"/>
      <c r="Q11" s="28"/>
    </row>
    <row r="12" spans="1:17" s="29" customFormat="1" ht="31.5" customHeight="1">
      <c r="A12" s="20">
        <v>4</v>
      </c>
      <c r="B12" s="21" t="s">
        <v>25</v>
      </c>
      <c r="C12" s="20">
        <v>974</v>
      </c>
      <c r="D12" s="22" t="s">
        <v>22</v>
      </c>
      <c r="E12" s="20">
        <v>4219901</v>
      </c>
      <c r="F12" s="22" t="s">
        <v>23</v>
      </c>
      <c r="G12" s="20">
        <v>241</v>
      </c>
      <c r="H12" s="23">
        <v>1</v>
      </c>
      <c r="I12" s="20">
        <v>213</v>
      </c>
      <c r="J12" s="24">
        <v>3884612.26</v>
      </c>
      <c r="K12" s="25">
        <v>3884611.26</v>
      </c>
      <c r="L12" s="25">
        <v>3884611.26</v>
      </c>
      <c r="M12" s="26">
        <f t="shared" si="0"/>
        <v>1</v>
      </c>
      <c r="N12" s="27"/>
      <c r="O12" s="28"/>
      <c r="P12" s="28"/>
      <c r="Q12" s="28"/>
    </row>
    <row r="13" spans="1:17" s="29" customFormat="1" ht="15.75" customHeight="1">
      <c r="A13" s="20">
        <v>5</v>
      </c>
      <c r="B13" s="21" t="s">
        <v>26</v>
      </c>
      <c r="C13" s="20">
        <v>974</v>
      </c>
      <c r="D13" s="22" t="s">
        <v>22</v>
      </c>
      <c r="E13" s="20">
        <v>4219901</v>
      </c>
      <c r="F13" s="22" t="s">
        <v>23</v>
      </c>
      <c r="G13" s="20">
        <v>241</v>
      </c>
      <c r="H13" s="23">
        <v>1</v>
      </c>
      <c r="I13" s="20">
        <v>221</v>
      </c>
      <c r="J13" s="25">
        <v>27175.2</v>
      </c>
      <c r="K13" s="25">
        <v>27175.2</v>
      </c>
      <c r="L13" s="25">
        <v>27175.2</v>
      </c>
      <c r="M13" s="26">
        <f t="shared" si="0"/>
        <v>0</v>
      </c>
      <c r="N13" s="31"/>
      <c r="O13" s="28"/>
      <c r="P13" s="28"/>
      <c r="Q13" s="28"/>
    </row>
    <row r="14" spans="1:14" ht="15.75" customHeight="1">
      <c r="A14" s="18"/>
      <c r="B14" s="32" t="s">
        <v>27</v>
      </c>
      <c r="C14" s="18">
        <v>974</v>
      </c>
      <c r="D14" s="33" t="s">
        <v>22</v>
      </c>
      <c r="E14" s="18">
        <v>4219901</v>
      </c>
      <c r="F14" s="33" t="s">
        <v>28</v>
      </c>
      <c r="G14" s="18">
        <v>241</v>
      </c>
      <c r="H14" s="13">
        <v>1</v>
      </c>
      <c r="I14" s="18">
        <v>225</v>
      </c>
      <c r="J14" s="34"/>
      <c r="K14" s="34"/>
      <c r="L14" s="34"/>
      <c r="M14" s="19">
        <f t="shared" si="0"/>
        <v>0</v>
      </c>
      <c r="N14" s="1"/>
    </row>
    <row r="15" spans="1:14" ht="15.75" customHeight="1">
      <c r="A15" s="18"/>
      <c r="B15" s="32" t="s">
        <v>29</v>
      </c>
      <c r="C15" s="18">
        <v>974</v>
      </c>
      <c r="D15" s="33" t="s">
        <v>22</v>
      </c>
      <c r="E15" s="18">
        <v>4219901</v>
      </c>
      <c r="F15" s="33" t="s">
        <v>30</v>
      </c>
      <c r="G15" s="18">
        <v>241</v>
      </c>
      <c r="H15" s="13">
        <v>1</v>
      </c>
      <c r="I15" s="18">
        <v>226</v>
      </c>
      <c r="J15" s="34">
        <v>35124.8</v>
      </c>
      <c r="K15" s="34">
        <v>35124.8</v>
      </c>
      <c r="L15" s="34">
        <v>35124.8</v>
      </c>
      <c r="M15" s="19">
        <f t="shared" si="0"/>
        <v>0</v>
      </c>
      <c r="N15" s="1"/>
    </row>
    <row r="16" spans="1:17" s="29" customFormat="1" ht="31.5" customHeight="1">
      <c r="A16" s="20">
        <v>6</v>
      </c>
      <c r="B16" s="21" t="s">
        <v>31</v>
      </c>
      <c r="C16" s="20">
        <v>974</v>
      </c>
      <c r="D16" s="22" t="s">
        <v>22</v>
      </c>
      <c r="E16" s="20">
        <v>4219901</v>
      </c>
      <c r="F16" s="22" t="s">
        <v>23</v>
      </c>
      <c r="G16" s="20">
        <v>241</v>
      </c>
      <c r="H16" s="23">
        <v>1</v>
      </c>
      <c r="I16" s="20">
        <v>310</v>
      </c>
      <c r="J16" s="25">
        <v>393700</v>
      </c>
      <c r="K16" s="25">
        <v>393700</v>
      </c>
      <c r="L16" s="25">
        <v>393700</v>
      </c>
      <c r="M16" s="26">
        <f t="shared" si="0"/>
        <v>0</v>
      </c>
      <c r="N16" s="31"/>
      <c r="O16" s="28"/>
      <c r="P16" s="28"/>
      <c r="Q16" s="28"/>
    </row>
    <row r="17" spans="1:17" s="29" customFormat="1" ht="31.5" customHeight="1">
      <c r="A17" s="20">
        <v>7</v>
      </c>
      <c r="B17" s="21" t="s">
        <v>32</v>
      </c>
      <c r="C17" s="20">
        <v>974</v>
      </c>
      <c r="D17" s="22" t="s">
        <v>22</v>
      </c>
      <c r="E17" s="20">
        <v>4219901</v>
      </c>
      <c r="F17" s="22" t="s">
        <v>23</v>
      </c>
      <c r="G17" s="20">
        <v>241</v>
      </c>
      <c r="H17" s="23">
        <v>1</v>
      </c>
      <c r="I17" s="20">
        <v>340</v>
      </c>
      <c r="J17" s="25">
        <v>96000</v>
      </c>
      <c r="K17" s="25">
        <v>96000</v>
      </c>
      <c r="L17" s="25">
        <v>96000</v>
      </c>
      <c r="M17" s="26">
        <f t="shared" si="0"/>
        <v>0</v>
      </c>
      <c r="N17" s="27"/>
      <c r="O17" s="28"/>
      <c r="P17" s="28"/>
      <c r="Q17" s="28"/>
    </row>
    <row r="18" spans="1:14" ht="15.75" customHeight="1">
      <c r="A18" s="18"/>
      <c r="B18" s="32"/>
      <c r="C18" s="18"/>
      <c r="D18" s="33"/>
      <c r="E18" s="18"/>
      <c r="F18" s="33"/>
      <c r="G18" s="18"/>
      <c r="H18" s="13"/>
      <c r="I18" s="18"/>
      <c r="J18" s="19">
        <f>SUM(J10:J17)</f>
        <v>17367054.54</v>
      </c>
      <c r="K18" s="19">
        <f>K10+K11+K12+K13+K16+K17+K15</f>
        <v>17367054.54</v>
      </c>
      <c r="L18" s="19">
        <f>SUM(L10:L17)</f>
        <v>17367054.54</v>
      </c>
      <c r="M18" s="19">
        <f t="shared" si="0"/>
        <v>0</v>
      </c>
      <c r="N18" s="1"/>
    </row>
    <row r="19" spans="1:14" ht="15.75" customHeight="1">
      <c r="A19" s="18">
        <v>8</v>
      </c>
      <c r="B19" s="32" t="s">
        <v>33</v>
      </c>
      <c r="C19" s="18">
        <v>974</v>
      </c>
      <c r="D19" s="33" t="s">
        <v>22</v>
      </c>
      <c r="E19" s="18">
        <v>4219902</v>
      </c>
      <c r="F19" s="33" t="s">
        <v>23</v>
      </c>
      <c r="G19" s="18">
        <v>241</v>
      </c>
      <c r="H19" s="13">
        <v>2</v>
      </c>
      <c r="I19" s="18">
        <v>212</v>
      </c>
      <c r="J19" s="34">
        <v>20000</v>
      </c>
      <c r="K19" s="34">
        <v>20000</v>
      </c>
      <c r="L19" s="34">
        <v>20000</v>
      </c>
      <c r="M19" s="19">
        <f t="shared" si="0"/>
        <v>0</v>
      </c>
      <c r="N19" s="1"/>
    </row>
    <row r="20" spans="1:17" s="29" customFormat="1" ht="18.75">
      <c r="A20" s="20">
        <v>9</v>
      </c>
      <c r="B20" s="21" t="s">
        <v>26</v>
      </c>
      <c r="C20" s="20">
        <v>974</v>
      </c>
      <c r="D20" s="22" t="s">
        <v>22</v>
      </c>
      <c r="E20" s="20">
        <v>4219902</v>
      </c>
      <c r="F20" s="22" t="s">
        <v>23</v>
      </c>
      <c r="G20" s="20">
        <v>241</v>
      </c>
      <c r="H20" s="23">
        <v>2</v>
      </c>
      <c r="I20" s="20">
        <v>221</v>
      </c>
      <c r="J20" s="25">
        <v>35700</v>
      </c>
      <c r="K20" s="25">
        <v>35700</v>
      </c>
      <c r="L20" s="25">
        <v>35700</v>
      </c>
      <c r="M20" s="26">
        <f t="shared" si="0"/>
        <v>0</v>
      </c>
      <c r="N20" s="35"/>
      <c r="O20" s="28"/>
      <c r="P20" s="28"/>
      <c r="Q20" s="28"/>
    </row>
    <row r="21" spans="1:14" ht="18.75">
      <c r="A21" s="18">
        <v>10</v>
      </c>
      <c r="B21" s="32" t="s">
        <v>34</v>
      </c>
      <c r="C21" s="18">
        <v>974</v>
      </c>
      <c r="D21" s="33" t="s">
        <v>22</v>
      </c>
      <c r="E21" s="18">
        <v>4219902</v>
      </c>
      <c r="F21" s="33" t="s">
        <v>23</v>
      </c>
      <c r="G21" s="18">
        <v>241</v>
      </c>
      <c r="H21" s="13">
        <v>2</v>
      </c>
      <c r="I21" s="18">
        <v>223</v>
      </c>
      <c r="J21" s="34">
        <v>1913662.93</v>
      </c>
      <c r="K21" s="34">
        <v>1913662.93</v>
      </c>
      <c r="L21" s="34">
        <v>1913662.93</v>
      </c>
      <c r="M21" s="19">
        <f t="shared" si="0"/>
        <v>0</v>
      </c>
      <c r="N21" s="1"/>
    </row>
    <row r="22" spans="1:14" ht="37.5">
      <c r="A22" s="18">
        <v>11</v>
      </c>
      <c r="B22" s="32" t="s">
        <v>27</v>
      </c>
      <c r="C22" s="18">
        <v>974</v>
      </c>
      <c r="D22" s="33" t="s">
        <v>22</v>
      </c>
      <c r="E22" s="18">
        <v>4219902</v>
      </c>
      <c r="F22" s="33" t="s">
        <v>23</v>
      </c>
      <c r="G22" s="18">
        <v>241</v>
      </c>
      <c r="H22" s="13">
        <v>2</v>
      </c>
      <c r="I22" s="18">
        <v>225</v>
      </c>
      <c r="J22" s="34">
        <v>176766</v>
      </c>
      <c r="K22" s="34">
        <v>176766</v>
      </c>
      <c r="L22" s="34">
        <v>176766</v>
      </c>
      <c r="M22" s="19">
        <f>J22-K22</f>
        <v>0</v>
      </c>
      <c r="N22" s="1"/>
    </row>
    <row r="23" spans="1:17" s="29" customFormat="1" ht="37.5">
      <c r="A23" s="20">
        <v>12</v>
      </c>
      <c r="B23" s="21" t="s">
        <v>35</v>
      </c>
      <c r="C23" s="20">
        <v>974</v>
      </c>
      <c r="D23" s="22" t="s">
        <v>22</v>
      </c>
      <c r="E23" s="20">
        <v>4219902</v>
      </c>
      <c r="F23" s="22" t="s">
        <v>23</v>
      </c>
      <c r="G23" s="20">
        <v>241</v>
      </c>
      <c r="H23" s="23">
        <v>2</v>
      </c>
      <c r="I23" s="20">
        <v>225</v>
      </c>
      <c r="J23" s="25">
        <v>40488</v>
      </c>
      <c r="K23" s="25">
        <v>40488</v>
      </c>
      <c r="L23" s="25">
        <v>40488</v>
      </c>
      <c r="M23" s="26">
        <f>K23-K23</f>
        <v>0</v>
      </c>
      <c r="N23" s="27"/>
      <c r="O23" s="28"/>
      <c r="P23" s="28"/>
      <c r="Q23" s="28"/>
    </row>
    <row r="24" spans="1:17" s="29" customFormat="1" ht="37.5">
      <c r="A24" s="20">
        <v>13</v>
      </c>
      <c r="B24" s="21" t="s">
        <v>36</v>
      </c>
      <c r="C24" s="20">
        <v>974</v>
      </c>
      <c r="D24" s="22" t="s">
        <v>22</v>
      </c>
      <c r="E24" s="20">
        <v>4219902</v>
      </c>
      <c r="F24" s="22" t="s">
        <v>23</v>
      </c>
      <c r="G24" s="20">
        <v>241</v>
      </c>
      <c r="H24" s="23">
        <v>2</v>
      </c>
      <c r="I24" s="20">
        <v>225</v>
      </c>
      <c r="J24" s="25">
        <v>144300</v>
      </c>
      <c r="K24" s="25">
        <v>144300</v>
      </c>
      <c r="L24" s="25">
        <v>144300</v>
      </c>
      <c r="M24" s="26">
        <f t="shared" si="0"/>
        <v>0</v>
      </c>
      <c r="N24" s="35"/>
      <c r="O24" s="28"/>
      <c r="P24" s="28"/>
      <c r="Q24" s="28"/>
    </row>
    <row r="25" spans="1:17" s="29" customFormat="1" ht="18.75">
      <c r="A25" s="20">
        <v>14</v>
      </c>
      <c r="B25" s="21" t="s">
        <v>37</v>
      </c>
      <c r="C25" s="20">
        <v>974</v>
      </c>
      <c r="D25" s="22" t="s">
        <v>22</v>
      </c>
      <c r="E25" s="20">
        <v>4219902</v>
      </c>
      <c r="F25" s="22" t="s">
        <v>23</v>
      </c>
      <c r="G25" s="20">
        <v>241</v>
      </c>
      <c r="H25" s="23">
        <v>2</v>
      </c>
      <c r="I25" s="20">
        <v>225</v>
      </c>
      <c r="J25" s="24">
        <v>3143385.13</v>
      </c>
      <c r="K25" s="25">
        <v>3143385.13</v>
      </c>
      <c r="L25" s="25">
        <v>3143385.13</v>
      </c>
      <c r="M25" s="26">
        <f>J25-K25</f>
        <v>0</v>
      </c>
      <c r="N25" s="31"/>
      <c r="O25" s="28"/>
      <c r="P25" s="28"/>
      <c r="Q25" s="28"/>
    </row>
    <row r="26" spans="1:17" s="29" customFormat="1" ht="18.75">
      <c r="A26" s="20">
        <v>14</v>
      </c>
      <c r="B26" s="21" t="s">
        <v>29</v>
      </c>
      <c r="C26" s="20">
        <v>974</v>
      </c>
      <c r="D26" s="22" t="s">
        <v>22</v>
      </c>
      <c r="E26" s="20">
        <v>4219902</v>
      </c>
      <c r="F26" s="22" t="s">
        <v>23</v>
      </c>
      <c r="G26" s="20">
        <v>241</v>
      </c>
      <c r="H26" s="23">
        <v>2</v>
      </c>
      <c r="I26" s="20">
        <v>226</v>
      </c>
      <c r="J26" s="25">
        <v>116800</v>
      </c>
      <c r="K26" s="25">
        <v>116800</v>
      </c>
      <c r="L26" s="25">
        <v>116800</v>
      </c>
      <c r="M26" s="26">
        <f>J26-K26</f>
        <v>0</v>
      </c>
      <c r="N26" s="27"/>
      <c r="O26" s="28">
        <v>0</v>
      </c>
      <c r="P26" s="28"/>
      <c r="Q26" s="28"/>
    </row>
    <row r="27" spans="1:17" s="29" customFormat="1" ht="37.5">
      <c r="A27" s="20"/>
      <c r="B27" s="21" t="s">
        <v>38</v>
      </c>
      <c r="C27" s="20">
        <v>974</v>
      </c>
      <c r="D27" s="22" t="s">
        <v>22</v>
      </c>
      <c r="E27" s="20">
        <v>4219902</v>
      </c>
      <c r="F27" s="22" t="s">
        <v>23</v>
      </c>
      <c r="G27" s="20">
        <v>241</v>
      </c>
      <c r="H27" s="23">
        <v>2</v>
      </c>
      <c r="I27" s="20">
        <v>226</v>
      </c>
      <c r="J27" s="24">
        <v>39816.3</v>
      </c>
      <c r="K27" s="25">
        <v>39816.3</v>
      </c>
      <c r="L27" s="25">
        <v>39816.3</v>
      </c>
      <c r="M27" s="26"/>
      <c r="N27" s="27"/>
      <c r="O27" s="28"/>
      <c r="P27" s="28"/>
      <c r="Q27" s="28"/>
    </row>
    <row r="28" spans="1:14" ht="18.75">
      <c r="A28" s="18"/>
      <c r="B28" s="32" t="s">
        <v>39</v>
      </c>
      <c r="C28" s="18">
        <v>974</v>
      </c>
      <c r="D28" s="33" t="s">
        <v>22</v>
      </c>
      <c r="E28" s="18">
        <v>4219902</v>
      </c>
      <c r="F28" s="33" t="s">
        <v>23</v>
      </c>
      <c r="G28" s="18">
        <v>241</v>
      </c>
      <c r="H28" s="13">
        <v>2</v>
      </c>
      <c r="I28" s="18">
        <v>226</v>
      </c>
      <c r="J28" s="34">
        <v>229500</v>
      </c>
      <c r="K28" s="34">
        <v>229500</v>
      </c>
      <c r="L28" s="34">
        <v>229500</v>
      </c>
      <c r="M28" s="19">
        <f>J28-K28</f>
        <v>0</v>
      </c>
      <c r="N28" s="1"/>
    </row>
    <row r="29" spans="1:14" ht="18.75">
      <c r="A29" s="18">
        <v>12</v>
      </c>
      <c r="B29" s="32" t="s">
        <v>40</v>
      </c>
      <c r="C29" s="18">
        <v>974</v>
      </c>
      <c r="D29" s="33" t="s">
        <v>22</v>
      </c>
      <c r="E29" s="18">
        <v>4321002</v>
      </c>
      <c r="F29" s="33" t="s">
        <v>23</v>
      </c>
      <c r="G29" s="18">
        <v>241</v>
      </c>
      <c r="H29" s="13">
        <v>2</v>
      </c>
      <c r="I29" s="18">
        <v>226</v>
      </c>
      <c r="J29" s="34">
        <v>269800</v>
      </c>
      <c r="K29" s="34">
        <v>269800</v>
      </c>
      <c r="L29" s="34">
        <v>269800</v>
      </c>
      <c r="M29" s="19">
        <f>K29-K29</f>
        <v>0</v>
      </c>
      <c r="N29" s="1"/>
    </row>
    <row r="30" spans="1:17" s="29" customFormat="1" ht="18.75">
      <c r="A30" s="20">
        <v>15</v>
      </c>
      <c r="B30" s="21" t="s">
        <v>41</v>
      </c>
      <c r="C30" s="20">
        <v>974</v>
      </c>
      <c r="D30" s="22" t="s">
        <v>22</v>
      </c>
      <c r="E30" s="20">
        <v>4219902</v>
      </c>
      <c r="F30" s="22" t="s">
        <v>23</v>
      </c>
      <c r="G30" s="20">
        <v>241</v>
      </c>
      <c r="H30" s="23">
        <v>2</v>
      </c>
      <c r="I30" s="20">
        <v>290</v>
      </c>
      <c r="J30" s="25">
        <v>1278700</v>
      </c>
      <c r="K30" s="25">
        <v>1278700</v>
      </c>
      <c r="L30" s="25">
        <v>1278700</v>
      </c>
      <c r="M30" s="26">
        <f t="shared" si="0"/>
        <v>0</v>
      </c>
      <c r="N30" s="27"/>
      <c r="O30" s="28"/>
      <c r="P30" s="36"/>
      <c r="Q30" s="28"/>
    </row>
    <row r="31" spans="1:16" ht="37.5">
      <c r="A31" s="18">
        <v>16</v>
      </c>
      <c r="B31" s="32" t="s">
        <v>31</v>
      </c>
      <c r="C31" s="18">
        <v>974</v>
      </c>
      <c r="D31" s="33" t="s">
        <v>22</v>
      </c>
      <c r="E31" s="18">
        <v>4219902</v>
      </c>
      <c r="F31" s="33" t="s">
        <v>23</v>
      </c>
      <c r="G31" s="18">
        <v>241</v>
      </c>
      <c r="H31" s="13">
        <v>2</v>
      </c>
      <c r="I31" s="18">
        <v>310</v>
      </c>
      <c r="J31" s="34">
        <v>20600</v>
      </c>
      <c r="K31" s="34">
        <v>20600</v>
      </c>
      <c r="L31" s="34">
        <v>20600</v>
      </c>
      <c r="M31" s="19">
        <f t="shared" si="0"/>
        <v>0</v>
      </c>
      <c r="N31" s="1"/>
      <c r="P31" s="37"/>
    </row>
    <row r="32" spans="1:17" s="29" customFormat="1" ht="37.5">
      <c r="A32" s="38">
        <v>17</v>
      </c>
      <c r="B32" s="21" t="s">
        <v>32</v>
      </c>
      <c r="C32" s="20">
        <v>974</v>
      </c>
      <c r="D32" s="22" t="s">
        <v>22</v>
      </c>
      <c r="E32" s="20">
        <v>4219902</v>
      </c>
      <c r="F32" s="22" t="s">
        <v>23</v>
      </c>
      <c r="G32" s="20">
        <v>241</v>
      </c>
      <c r="H32" s="23">
        <v>2</v>
      </c>
      <c r="I32" s="20">
        <v>340</v>
      </c>
      <c r="J32" s="25">
        <v>102270</v>
      </c>
      <c r="K32" s="25">
        <v>102270</v>
      </c>
      <c r="L32" s="25">
        <v>102270</v>
      </c>
      <c r="M32" s="26">
        <f t="shared" si="0"/>
        <v>0</v>
      </c>
      <c r="N32" s="27"/>
      <c r="O32" s="28"/>
      <c r="P32" s="36"/>
      <c r="Q32" s="28"/>
    </row>
    <row r="33" spans="1:14" ht="18.75">
      <c r="A33" s="18"/>
      <c r="B33" s="32"/>
      <c r="C33" s="18"/>
      <c r="D33" s="33"/>
      <c r="E33" s="18"/>
      <c r="F33" s="33"/>
      <c r="G33" s="18"/>
      <c r="H33" s="13"/>
      <c r="I33" s="18"/>
      <c r="J33" s="19">
        <f>SUM(J19:J32)</f>
        <v>7531788.359999999</v>
      </c>
      <c r="K33" s="19">
        <f>SUM(K19:K32)</f>
        <v>7531788.359999999</v>
      </c>
      <c r="L33" s="19">
        <f>SUM(L19:L32)</f>
        <v>7531788.359999999</v>
      </c>
      <c r="M33" s="19">
        <f t="shared" si="0"/>
        <v>0</v>
      </c>
      <c r="N33" s="1"/>
    </row>
    <row r="34" spans="1:17" s="29" customFormat="1" ht="18.75">
      <c r="A34" s="20">
        <v>18</v>
      </c>
      <c r="B34" s="21" t="s">
        <v>29</v>
      </c>
      <c r="C34" s="20">
        <v>974</v>
      </c>
      <c r="D34" s="22" t="s">
        <v>22</v>
      </c>
      <c r="E34" s="20">
        <v>4219903</v>
      </c>
      <c r="F34" s="22" t="s">
        <v>23</v>
      </c>
      <c r="G34" s="20">
        <v>241</v>
      </c>
      <c r="H34" s="23">
        <v>3</v>
      </c>
      <c r="I34" s="20">
        <v>226</v>
      </c>
      <c r="J34" s="25">
        <v>152387.37</v>
      </c>
      <c r="K34" s="25">
        <v>99128.35</v>
      </c>
      <c r="L34" s="25">
        <v>99128.35</v>
      </c>
      <c r="M34" s="26">
        <f t="shared" si="0"/>
        <v>53259.01999999999</v>
      </c>
      <c r="N34" s="27"/>
      <c r="O34" s="28"/>
      <c r="P34" s="28"/>
      <c r="Q34" s="28"/>
    </row>
    <row r="35" spans="1:14" ht="18.75">
      <c r="A35" s="18"/>
      <c r="B35" s="32"/>
      <c r="C35" s="18"/>
      <c r="D35" s="33"/>
      <c r="E35" s="18"/>
      <c r="F35" s="33"/>
      <c r="G35" s="18"/>
      <c r="H35" s="13"/>
      <c r="I35" s="18"/>
      <c r="J35" s="19"/>
      <c r="K35" s="19"/>
      <c r="L35" s="19"/>
      <c r="M35" s="19">
        <f t="shared" si="0"/>
        <v>0</v>
      </c>
      <c r="N35" s="39"/>
    </row>
    <row r="36" spans="1:17" s="29" customFormat="1" ht="18.75">
      <c r="A36" s="20">
        <v>19</v>
      </c>
      <c r="B36" s="21" t="s">
        <v>21</v>
      </c>
      <c r="C36" s="20">
        <v>974</v>
      </c>
      <c r="D36" s="22" t="s">
        <v>22</v>
      </c>
      <c r="E36" s="20">
        <v>5200090</v>
      </c>
      <c r="F36" s="22" t="s">
        <v>23</v>
      </c>
      <c r="G36" s="20">
        <v>241</v>
      </c>
      <c r="H36" s="23">
        <v>3</v>
      </c>
      <c r="I36" s="20">
        <v>211</v>
      </c>
      <c r="J36" s="25">
        <v>450199.86</v>
      </c>
      <c r="K36" s="25">
        <v>450199.86</v>
      </c>
      <c r="L36" s="25">
        <v>450199.86</v>
      </c>
      <c r="M36" s="26">
        <f t="shared" si="0"/>
        <v>0</v>
      </c>
      <c r="N36" s="27"/>
      <c r="O36" s="28"/>
      <c r="P36" s="28"/>
      <c r="Q36" s="28"/>
    </row>
    <row r="37" spans="1:17" s="29" customFormat="1" ht="37.5">
      <c r="A37" s="20">
        <v>20</v>
      </c>
      <c r="B37" s="21" t="s">
        <v>25</v>
      </c>
      <c r="C37" s="20">
        <v>974</v>
      </c>
      <c r="D37" s="22" t="s">
        <v>22</v>
      </c>
      <c r="E37" s="20">
        <v>5200090</v>
      </c>
      <c r="F37" s="22" t="s">
        <v>23</v>
      </c>
      <c r="G37" s="20">
        <v>241</v>
      </c>
      <c r="H37" s="23">
        <v>3</v>
      </c>
      <c r="I37" s="20">
        <v>213</v>
      </c>
      <c r="J37" s="25">
        <v>135960.36</v>
      </c>
      <c r="K37" s="25">
        <v>135960.36</v>
      </c>
      <c r="L37" s="25">
        <v>135960.36</v>
      </c>
      <c r="M37" s="26">
        <f t="shared" si="0"/>
        <v>0</v>
      </c>
      <c r="N37" s="27"/>
      <c r="O37" s="28"/>
      <c r="P37" s="28"/>
      <c r="Q37" s="28"/>
    </row>
    <row r="38" spans="1:14" ht="18.75">
      <c r="A38" s="18"/>
      <c r="B38" s="32"/>
      <c r="C38" s="18"/>
      <c r="D38" s="33"/>
      <c r="E38" s="18"/>
      <c r="F38" s="33"/>
      <c r="G38" s="18"/>
      <c r="H38" s="13"/>
      <c r="I38" s="18"/>
      <c r="J38" s="19">
        <f>SUM(J36:J37)</f>
        <v>586160.22</v>
      </c>
      <c r="K38" s="19">
        <f>SUM(K36:K37)</f>
        <v>586160.22</v>
      </c>
      <c r="L38" s="19">
        <f>SUM(L36:L37)+L34</f>
        <v>685288.57</v>
      </c>
      <c r="M38" s="19">
        <f t="shared" si="0"/>
        <v>0</v>
      </c>
      <c r="N38" s="1"/>
    </row>
    <row r="39" spans="1:14" ht="18.75">
      <c r="A39" s="18">
        <v>21</v>
      </c>
      <c r="B39" s="32" t="s">
        <v>29</v>
      </c>
      <c r="C39" s="18">
        <v>974</v>
      </c>
      <c r="D39" s="33" t="s">
        <v>22</v>
      </c>
      <c r="E39" s="18">
        <v>7952001</v>
      </c>
      <c r="F39" s="33" t="s">
        <v>23</v>
      </c>
      <c r="G39" s="18">
        <v>241</v>
      </c>
      <c r="H39" s="13">
        <v>3</v>
      </c>
      <c r="I39" s="18">
        <v>225</v>
      </c>
      <c r="J39" s="34">
        <v>50000</v>
      </c>
      <c r="K39" s="34">
        <v>50000</v>
      </c>
      <c r="L39" s="34">
        <v>50000</v>
      </c>
      <c r="M39" s="19"/>
      <c r="N39" s="1"/>
    </row>
    <row r="40" spans="1:14" ht="18.75">
      <c r="A40" s="18">
        <v>22</v>
      </c>
      <c r="B40" s="32" t="s">
        <v>29</v>
      </c>
      <c r="C40" s="18">
        <v>974</v>
      </c>
      <c r="D40" s="33" t="s">
        <v>22</v>
      </c>
      <c r="E40" s="18">
        <v>7950701</v>
      </c>
      <c r="F40" s="33" t="s">
        <v>23</v>
      </c>
      <c r="G40" s="18">
        <v>241</v>
      </c>
      <c r="H40" s="13">
        <v>3</v>
      </c>
      <c r="I40" s="18">
        <v>225</v>
      </c>
      <c r="J40" s="34">
        <v>30000</v>
      </c>
      <c r="K40" s="34">
        <v>30000</v>
      </c>
      <c r="L40" s="34">
        <v>30000</v>
      </c>
      <c r="M40" s="19">
        <f>K40-J40</f>
        <v>0</v>
      </c>
      <c r="N40" s="1"/>
    </row>
    <row r="41" spans="1:14" ht="37.5">
      <c r="A41" s="18"/>
      <c r="B41" s="21" t="s">
        <v>42</v>
      </c>
      <c r="C41" s="20">
        <v>974</v>
      </c>
      <c r="D41" s="22" t="s">
        <v>22</v>
      </c>
      <c r="E41" s="20">
        <v>7950701</v>
      </c>
      <c r="F41" s="22" t="s">
        <v>23</v>
      </c>
      <c r="G41" s="20">
        <v>241</v>
      </c>
      <c r="H41" s="13">
        <v>3</v>
      </c>
      <c r="I41" s="18">
        <v>225</v>
      </c>
      <c r="J41" s="34">
        <v>1150718.5</v>
      </c>
      <c r="K41" s="34">
        <v>1150718.5</v>
      </c>
      <c r="L41" s="34">
        <v>1150718.5</v>
      </c>
      <c r="M41" s="19">
        <f>J41-K41</f>
        <v>0</v>
      </c>
      <c r="N41" s="1"/>
    </row>
    <row r="42" spans="1:14" ht="37.5">
      <c r="A42" s="18"/>
      <c r="B42" s="21" t="s">
        <v>42</v>
      </c>
      <c r="C42" s="20">
        <v>974</v>
      </c>
      <c r="D42" s="22" t="s">
        <v>22</v>
      </c>
      <c r="E42" s="20">
        <v>7950701</v>
      </c>
      <c r="F42" s="22" t="s">
        <v>23</v>
      </c>
      <c r="G42" s="20">
        <v>241</v>
      </c>
      <c r="H42" s="13">
        <v>3</v>
      </c>
      <c r="I42" s="18">
        <v>225</v>
      </c>
      <c r="J42" s="34">
        <v>315203.87</v>
      </c>
      <c r="K42" s="34">
        <v>315203.87</v>
      </c>
      <c r="L42" s="34">
        <v>315203.87</v>
      </c>
      <c r="M42" s="19">
        <v>0</v>
      </c>
      <c r="N42" s="1"/>
    </row>
    <row r="43" spans="1:17" s="29" customFormat="1" ht="37.5">
      <c r="A43" s="20">
        <v>23</v>
      </c>
      <c r="B43" s="21" t="s">
        <v>27</v>
      </c>
      <c r="C43" s="20">
        <v>974</v>
      </c>
      <c r="D43" s="22" t="s">
        <v>22</v>
      </c>
      <c r="E43" s="20">
        <v>7950701</v>
      </c>
      <c r="F43" s="22" t="s">
        <v>23</v>
      </c>
      <c r="G43" s="20">
        <v>241</v>
      </c>
      <c r="H43" s="23">
        <v>3</v>
      </c>
      <c r="I43" s="20">
        <v>225</v>
      </c>
      <c r="J43" s="25">
        <v>25710.72</v>
      </c>
      <c r="K43" s="25">
        <v>25710.72</v>
      </c>
      <c r="L43" s="25">
        <v>25710.72</v>
      </c>
      <c r="M43" s="26">
        <f>J43-K43</f>
        <v>0</v>
      </c>
      <c r="N43" s="31"/>
      <c r="O43" s="28"/>
      <c r="P43" s="28"/>
      <c r="Q43" s="28"/>
    </row>
    <row r="44" spans="1:14" ht="18.75">
      <c r="A44" s="18">
        <v>24</v>
      </c>
      <c r="B44" s="21" t="s">
        <v>29</v>
      </c>
      <c r="C44" s="18">
        <v>974</v>
      </c>
      <c r="D44" s="33" t="s">
        <v>22</v>
      </c>
      <c r="E44" s="18">
        <v>7950701</v>
      </c>
      <c r="F44" s="33" t="s">
        <v>23</v>
      </c>
      <c r="G44" s="18">
        <v>241</v>
      </c>
      <c r="H44" s="13">
        <v>3</v>
      </c>
      <c r="I44" s="18">
        <v>226</v>
      </c>
      <c r="J44" s="34">
        <v>57900</v>
      </c>
      <c r="K44" s="34">
        <v>57900</v>
      </c>
      <c r="L44" s="34">
        <v>57900</v>
      </c>
      <c r="M44" s="19"/>
      <c r="N44" s="1"/>
    </row>
    <row r="45" spans="1:17" s="29" customFormat="1" ht="18.75">
      <c r="A45" s="20">
        <v>25</v>
      </c>
      <c r="B45" s="21" t="s">
        <v>29</v>
      </c>
      <c r="C45" s="20">
        <v>974</v>
      </c>
      <c r="D45" s="22" t="s">
        <v>22</v>
      </c>
      <c r="E45" s="20">
        <v>7950701</v>
      </c>
      <c r="F45" s="22" t="s">
        <v>23</v>
      </c>
      <c r="G45" s="20">
        <v>241</v>
      </c>
      <c r="H45" s="23">
        <v>3</v>
      </c>
      <c r="I45" s="20">
        <v>226</v>
      </c>
      <c r="J45" s="25">
        <v>20642.4</v>
      </c>
      <c r="K45" s="40">
        <v>20642.4</v>
      </c>
      <c r="L45" s="40">
        <v>20642.4</v>
      </c>
      <c r="M45" s="26">
        <f>J45-K45</f>
        <v>0</v>
      </c>
      <c r="N45" s="27"/>
      <c r="O45" s="28"/>
      <c r="P45" s="28"/>
      <c r="Q45" s="28"/>
    </row>
    <row r="46" spans="1:14" ht="18.75">
      <c r="A46" s="18">
        <v>26</v>
      </c>
      <c r="B46" s="32" t="s">
        <v>43</v>
      </c>
      <c r="C46" s="18">
        <v>974</v>
      </c>
      <c r="D46" s="33" t="s">
        <v>22</v>
      </c>
      <c r="E46" s="18">
        <v>7950701</v>
      </c>
      <c r="F46" s="33" t="s">
        <v>23</v>
      </c>
      <c r="G46" s="18">
        <v>241</v>
      </c>
      <c r="H46" s="13">
        <v>3</v>
      </c>
      <c r="I46" s="18">
        <v>226</v>
      </c>
      <c r="J46" s="34">
        <v>14383.08</v>
      </c>
      <c r="K46" s="41">
        <v>14383.08</v>
      </c>
      <c r="L46" s="41">
        <v>14383.08</v>
      </c>
      <c r="M46" s="19">
        <f t="shared" si="0"/>
        <v>0</v>
      </c>
      <c r="N46" s="1"/>
    </row>
    <row r="47" spans="1:14" ht="18.75">
      <c r="A47" s="18">
        <v>27</v>
      </c>
      <c r="B47" s="32" t="s">
        <v>44</v>
      </c>
      <c r="C47" s="18">
        <v>974</v>
      </c>
      <c r="D47" s="33" t="s">
        <v>22</v>
      </c>
      <c r="E47" s="18">
        <v>7950701</v>
      </c>
      <c r="F47" s="33" t="s">
        <v>23</v>
      </c>
      <c r="G47" s="18">
        <v>241</v>
      </c>
      <c r="H47" s="13">
        <v>3</v>
      </c>
      <c r="I47" s="18">
        <v>226</v>
      </c>
      <c r="J47" s="34">
        <v>95270</v>
      </c>
      <c r="K47" s="41">
        <v>95270</v>
      </c>
      <c r="L47" s="41">
        <v>95270</v>
      </c>
      <c r="M47" s="19">
        <v>0</v>
      </c>
      <c r="N47" s="1"/>
    </row>
    <row r="48" spans="1:14" ht="37.5">
      <c r="A48" s="18"/>
      <c r="B48" s="32" t="s">
        <v>45</v>
      </c>
      <c r="C48" s="18">
        <v>974</v>
      </c>
      <c r="D48" s="33" t="s">
        <v>22</v>
      </c>
      <c r="E48" s="18">
        <v>7950701</v>
      </c>
      <c r="F48" s="33" t="s">
        <v>23</v>
      </c>
      <c r="G48" s="18">
        <v>241</v>
      </c>
      <c r="H48" s="13">
        <v>3</v>
      </c>
      <c r="I48" s="18">
        <v>262</v>
      </c>
      <c r="J48" s="34">
        <v>11495</v>
      </c>
      <c r="K48" s="41">
        <v>11495</v>
      </c>
      <c r="L48" s="41">
        <v>11495</v>
      </c>
      <c r="M48" s="19">
        <v>0</v>
      </c>
      <c r="N48" s="1"/>
    </row>
    <row r="49" spans="1:14" ht="18.75">
      <c r="A49" s="18"/>
      <c r="B49" s="32"/>
      <c r="C49" s="18">
        <v>974</v>
      </c>
      <c r="D49" s="33" t="s">
        <v>22</v>
      </c>
      <c r="E49" s="18">
        <v>7950701</v>
      </c>
      <c r="F49" s="33" t="s">
        <v>23</v>
      </c>
      <c r="G49" s="18">
        <v>241</v>
      </c>
      <c r="H49" s="13">
        <v>3</v>
      </c>
      <c r="I49" s="18">
        <v>290</v>
      </c>
      <c r="J49" s="34">
        <v>18879</v>
      </c>
      <c r="K49" s="41">
        <v>18879</v>
      </c>
      <c r="L49" s="41">
        <v>18879</v>
      </c>
      <c r="M49" s="19"/>
      <c r="N49" s="1"/>
    </row>
    <row r="50" spans="1:14" ht="18.75">
      <c r="A50" s="18"/>
      <c r="B50" s="32"/>
      <c r="C50" s="18"/>
      <c r="D50" s="33"/>
      <c r="E50" s="18"/>
      <c r="F50" s="33"/>
      <c r="G50" s="18"/>
      <c r="H50" s="13"/>
      <c r="I50" s="18"/>
      <c r="J50" s="19">
        <f>SUM(J43:J46:J39:J40:J47:J48:J49)</f>
        <v>1790202.57</v>
      </c>
      <c r="K50" s="19">
        <f>K39+K40+K43+K44+K45+K46+K47+K41+K48+K49+K42</f>
        <v>1790202.5699999998</v>
      </c>
      <c r="L50" s="19">
        <f>SUM(L43:L46:L39:L40)+L47+L48+L49</f>
        <v>1790202.57</v>
      </c>
      <c r="M50" s="19">
        <f>J50-K50</f>
        <v>0</v>
      </c>
      <c r="N50" s="1"/>
    </row>
    <row r="51" spans="1:14" ht="18.75">
      <c r="A51" s="18">
        <v>28</v>
      </c>
      <c r="B51" s="32" t="s">
        <v>46</v>
      </c>
      <c r="C51" s="18">
        <v>974</v>
      </c>
      <c r="D51" s="33" t="s">
        <v>47</v>
      </c>
      <c r="E51" s="18">
        <v>4362100</v>
      </c>
      <c r="F51" s="33" t="s">
        <v>23</v>
      </c>
      <c r="G51" s="18">
        <v>241</v>
      </c>
      <c r="H51" s="13">
        <v>3</v>
      </c>
      <c r="I51" s="18">
        <v>310</v>
      </c>
      <c r="J51" s="34">
        <v>596005</v>
      </c>
      <c r="K51" s="34">
        <v>596005</v>
      </c>
      <c r="L51" s="34">
        <v>596005</v>
      </c>
      <c r="M51" s="19">
        <f t="shared" si="0"/>
        <v>0</v>
      </c>
      <c r="N51" s="1"/>
    </row>
    <row r="52" spans="1:17" s="29" customFormat="1" ht="18.75">
      <c r="A52" s="20">
        <v>29</v>
      </c>
      <c r="B52" s="21" t="s">
        <v>46</v>
      </c>
      <c r="C52" s="20">
        <v>974</v>
      </c>
      <c r="D52" s="22" t="s">
        <v>47</v>
      </c>
      <c r="E52" s="20">
        <v>4362100</v>
      </c>
      <c r="F52" s="22" t="s">
        <v>23</v>
      </c>
      <c r="G52" s="20">
        <v>241</v>
      </c>
      <c r="H52" s="23">
        <v>3</v>
      </c>
      <c r="I52" s="20">
        <v>226</v>
      </c>
      <c r="J52" s="25">
        <v>49000</v>
      </c>
      <c r="K52" s="25">
        <v>49000</v>
      </c>
      <c r="L52" s="25">
        <v>49000</v>
      </c>
      <c r="M52" s="25">
        <f t="shared" si="0"/>
        <v>0</v>
      </c>
      <c r="N52" s="27"/>
      <c r="O52" s="28"/>
      <c r="P52" s="28"/>
      <c r="Q52" s="28"/>
    </row>
    <row r="53" spans="1:14" ht="18.75">
      <c r="A53" s="18">
        <v>31</v>
      </c>
      <c r="B53" s="32" t="s">
        <v>48</v>
      </c>
      <c r="C53" s="18">
        <v>974</v>
      </c>
      <c r="D53" s="33" t="s">
        <v>47</v>
      </c>
      <c r="E53" s="18">
        <v>5222239</v>
      </c>
      <c r="F53" s="33" t="s">
        <v>23</v>
      </c>
      <c r="G53" s="18">
        <v>241</v>
      </c>
      <c r="H53" s="13">
        <v>3</v>
      </c>
      <c r="I53" s="18">
        <v>225</v>
      </c>
      <c r="J53" s="34">
        <v>1375000</v>
      </c>
      <c r="K53" s="34">
        <v>1375000</v>
      </c>
      <c r="L53" s="34">
        <v>1375000</v>
      </c>
      <c r="M53" s="34">
        <f>J53-K53</f>
        <v>0</v>
      </c>
      <c r="N53" s="1"/>
    </row>
    <row r="54" spans="1:14" ht="18.75">
      <c r="A54" s="18"/>
      <c r="B54" s="32"/>
      <c r="C54" s="18"/>
      <c r="D54" s="33"/>
      <c r="E54" s="18"/>
      <c r="F54" s="33"/>
      <c r="G54" s="18"/>
      <c r="H54" s="13"/>
      <c r="I54" s="18"/>
      <c r="J54" s="19">
        <f>J51+J52+J53</f>
        <v>2020005</v>
      </c>
      <c r="K54" s="19">
        <f>K51+K52+K53</f>
        <v>2020005</v>
      </c>
      <c r="L54" s="19">
        <f>L52+L51+L53</f>
        <v>2020005</v>
      </c>
      <c r="M54" s="19"/>
      <c r="N54" s="1"/>
    </row>
    <row r="55" spans="1:14" ht="18.75">
      <c r="A55" s="6"/>
      <c r="B55" s="42"/>
      <c r="C55" s="42"/>
      <c r="D55" s="42"/>
      <c r="E55" s="42"/>
      <c r="F55" s="43"/>
      <c r="G55" s="6"/>
      <c r="H55" s="6"/>
      <c r="I55" s="6"/>
      <c r="J55" s="6"/>
      <c r="K55" s="6"/>
      <c r="L55" s="6"/>
      <c r="M55" s="6"/>
      <c r="N55" s="1"/>
    </row>
    <row r="56" spans="1:14" ht="18.75">
      <c r="A56" s="6" t="s">
        <v>49</v>
      </c>
      <c r="B56" s="6"/>
      <c r="C56" s="6"/>
      <c r="D56" s="6"/>
      <c r="E56" s="6"/>
      <c r="F56" s="6"/>
      <c r="G56" s="6"/>
      <c r="H56" s="6"/>
      <c r="I56" s="6">
        <v>225</v>
      </c>
      <c r="J56" s="44">
        <f>J53+J43+J42+J41+J40+J39+J25+J24+J23+J22</f>
        <v>6451572.22</v>
      </c>
      <c r="K56" s="44">
        <f>K53+K43+K42+K41+K40+K39+K25+K24+K23+K22</f>
        <v>6451572.22</v>
      </c>
      <c r="L56" s="45"/>
      <c r="M56" s="6"/>
      <c r="N56" s="1"/>
    </row>
    <row r="57" spans="1:13" ht="18.75" customHeight="1">
      <c r="A57" s="46" t="s">
        <v>50</v>
      </c>
      <c r="B57" s="7" t="s">
        <v>51</v>
      </c>
      <c r="C57" s="7"/>
      <c r="D57" s="7"/>
      <c r="E57" s="7"/>
      <c r="F57" s="7"/>
      <c r="G57" s="6"/>
      <c r="H57" s="6"/>
      <c r="I57" s="6">
        <v>226</v>
      </c>
      <c r="J57" s="44">
        <f>J52+J47+J46+J45+J44+J34+J29+J28+J27+J26+J15</f>
        <v>1080623.95</v>
      </c>
      <c r="K57" s="44">
        <f>K52+K47+K46+K45+K44+K34+K29+K28+K27+K26+K15</f>
        <v>1027364.93</v>
      </c>
      <c r="L57" s="6">
        <v>53259.02</v>
      </c>
      <c r="M57" s="6"/>
    </row>
    <row r="58" spans="1:13" ht="18.75" customHeight="1">
      <c r="A58" s="46" t="s">
        <v>52</v>
      </c>
      <c r="B58" s="7" t="s">
        <v>53</v>
      </c>
      <c r="C58" s="7"/>
      <c r="D58" s="7"/>
      <c r="E58" s="7"/>
      <c r="F58" s="7"/>
      <c r="G58" s="6"/>
      <c r="H58" s="6"/>
      <c r="I58" s="6">
        <v>310</v>
      </c>
      <c r="J58" s="44">
        <f>J51+J31+J16</f>
        <v>1010305</v>
      </c>
      <c r="K58" s="45">
        <f>K51+K31+K16</f>
        <v>1010305</v>
      </c>
      <c r="L58" s="6"/>
      <c r="M58" s="6"/>
    </row>
    <row r="59" spans="1:13" ht="18.75" customHeight="1">
      <c r="A59" s="46" t="s">
        <v>54</v>
      </c>
      <c r="B59" s="7" t="s">
        <v>55</v>
      </c>
      <c r="C59" s="7"/>
      <c r="D59" s="7"/>
      <c r="E59" s="7"/>
      <c r="F59" s="7"/>
      <c r="G59" s="6"/>
      <c r="H59" s="6"/>
      <c r="I59" s="6">
        <v>290</v>
      </c>
      <c r="J59" s="44">
        <f>J49+J30</f>
        <v>1297579</v>
      </c>
      <c r="K59" s="44">
        <f>K49+K30</f>
        <v>1297579</v>
      </c>
      <c r="L59" s="6"/>
      <c r="M59" s="6"/>
    </row>
    <row r="60" spans="1:13" ht="18.75">
      <c r="A60" s="6"/>
      <c r="B60" s="5"/>
      <c r="C60" s="5"/>
      <c r="D60" s="5"/>
      <c r="E60" s="5"/>
      <c r="F60" s="5"/>
      <c r="G60" s="6"/>
      <c r="H60" s="6"/>
      <c r="I60" s="6">
        <v>262</v>
      </c>
      <c r="J60" s="44">
        <f>J48</f>
        <v>11495</v>
      </c>
      <c r="K60" s="44">
        <f>K48</f>
        <v>11495</v>
      </c>
      <c r="L60" s="6"/>
      <c r="M60" s="6"/>
    </row>
    <row r="61" spans="1:13" ht="18.75" customHeight="1">
      <c r="A61" s="7" t="s">
        <v>56</v>
      </c>
      <c r="B61" s="7"/>
      <c r="C61" s="4" t="s">
        <v>57</v>
      </c>
      <c r="D61" s="4"/>
      <c r="E61" s="4"/>
      <c r="F61" s="6"/>
      <c r="G61" s="6"/>
      <c r="H61" s="6"/>
      <c r="I61" s="6">
        <v>211</v>
      </c>
      <c r="J61" s="44">
        <f>J36+J10</f>
        <v>13311238.42</v>
      </c>
      <c r="K61" s="44">
        <f>K10+K36</f>
        <v>13311239.42</v>
      </c>
      <c r="L61" s="6"/>
      <c r="M61" s="6"/>
    </row>
    <row r="62" spans="1:13" ht="18.75">
      <c r="A62" s="6"/>
      <c r="B62" s="6"/>
      <c r="C62" s="6"/>
      <c r="D62" s="6"/>
      <c r="E62" s="6"/>
      <c r="F62" s="6"/>
      <c r="G62" s="6"/>
      <c r="H62" s="6"/>
      <c r="I62" s="6">
        <v>213</v>
      </c>
      <c r="J62" s="47">
        <f>J12+J37</f>
        <v>4020572.6199999996</v>
      </c>
      <c r="K62" s="44">
        <f>K12+K37</f>
        <v>4020571.6199999996</v>
      </c>
      <c r="L62" s="6"/>
      <c r="M62" s="6"/>
    </row>
    <row r="63" spans="1:13" ht="18.75" customHeight="1">
      <c r="A63" s="7" t="s">
        <v>58</v>
      </c>
      <c r="B63" s="7"/>
      <c r="C63" s="4" t="s">
        <v>59</v>
      </c>
      <c r="D63" s="4"/>
      <c r="E63" s="4"/>
      <c r="F63" s="6"/>
      <c r="G63" s="6"/>
      <c r="H63" s="6"/>
      <c r="I63" s="6">
        <v>212</v>
      </c>
      <c r="J63" s="44">
        <f>J11+J19</f>
        <v>89403.72</v>
      </c>
      <c r="K63" s="6">
        <v>89403.72</v>
      </c>
      <c r="L63" s="6"/>
      <c r="M63" s="6"/>
    </row>
    <row r="64" spans="1:13" ht="18.75">
      <c r="A64" s="6" t="s">
        <v>60</v>
      </c>
      <c r="B64" s="6"/>
      <c r="C64" s="6"/>
      <c r="D64" s="6"/>
      <c r="E64" s="6"/>
      <c r="F64" s="6"/>
      <c r="G64" s="6"/>
      <c r="H64" s="6"/>
      <c r="I64" s="6">
        <v>340</v>
      </c>
      <c r="J64" s="44">
        <f>J17+J32</f>
        <v>198270</v>
      </c>
      <c r="K64" s="6">
        <v>198270</v>
      </c>
      <c r="L64" s="6"/>
      <c r="M64" s="6"/>
    </row>
    <row r="65" spans="1:13" ht="18.75">
      <c r="A65" s="6"/>
      <c r="B65" s="6"/>
      <c r="C65" s="6"/>
      <c r="D65" s="6"/>
      <c r="E65" s="6"/>
      <c r="F65" s="6"/>
      <c r="G65" s="6"/>
      <c r="H65" s="6"/>
      <c r="I65" s="6">
        <v>221</v>
      </c>
      <c r="J65" s="44">
        <f>J13+J20</f>
        <v>62875.2</v>
      </c>
      <c r="K65" s="6">
        <v>62875.2</v>
      </c>
      <c r="L65" s="6"/>
      <c r="M65" s="6"/>
    </row>
    <row r="66" spans="9:11" ht="15.75">
      <c r="I66" s="2">
        <v>223</v>
      </c>
      <c r="J66" s="48">
        <f>J21</f>
        <v>1913662.93</v>
      </c>
      <c r="K66" s="2">
        <v>1913662.93</v>
      </c>
    </row>
    <row r="67" spans="9:12" ht="15.75">
      <c r="I67" s="2">
        <v>222</v>
      </c>
      <c r="L67" s="2">
        <v>25240</v>
      </c>
    </row>
    <row r="68" spans="1:11" ht="15.75" customHeight="1">
      <c r="A68" s="49" t="s">
        <v>61</v>
      </c>
      <c r="B68" s="49"/>
      <c r="I68" s="2" t="s">
        <v>62</v>
      </c>
      <c r="J68" s="48">
        <f>J56+J57+J58+J59+J60+J61+J62+J63+J64+J65+J66</f>
        <v>29447598.06</v>
      </c>
      <c r="K68" s="48">
        <f>K56+K57+K58+K59+K60+K61+K62+K63+K64+K65+K66</f>
        <v>29394339.04</v>
      </c>
    </row>
    <row r="69" spans="1:10" ht="15.75" customHeight="1">
      <c r="A69" s="49" t="s">
        <v>63</v>
      </c>
      <c r="B69" s="49"/>
      <c r="J69" s="2" t="s">
        <v>64</v>
      </c>
    </row>
  </sheetData>
  <sheetProtection selectLockedCells="1" selectUnlockedCells="1"/>
  <mergeCells count="21">
    <mergeCell ref="A1:M1"/>
    <mergeCell ref="A3:E3"/>
    <mergeCell ref="F3:M3"/>
    <mergeCell ref="D5:J5"/>
    <mergeCell ref="A6:A7"/>
    <mergeCell ref="B6:B7"/>
    <mergeCell ref="C6:G6"/>
    <mergeCell ref="H6:H7"/>
    <mergeCell ref="I6:I7"/>
    <mergeCell ref="J6:J7"/>
    <mergeCell ref="K6:L6"/>
    <mergeCell ref="M6:M7"/>
    <mergeCell ref="B57:F57"/>
    <mergeCell ref="B58:F58"/>
    <mergeCell ref="B59:F59"/>
    <mergeCell ref="A61:B61"/>
    <mergeCell ref="C61:E61"/>
    <mergeCell ref="A63:B63"/>
    <mergeCell ref="C63:E63"/>
    <mergeCell ref="A68:B68"/>
    <mergeCell ref="A69:B69"/>
  </mergeCells>
  <printOptions/>
  <pageMargins left="0.25" right="0.25" top="0.75" bottom="0.75" header="0.5118055555555555" footer="0.5118055555555555"/>
  <pageSetup fitToHeight="1" fitToWidth="1" horizontalDpi="300" verticalDpi="300" orientation="portrait" paperSize="9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Maxim </cp:lastModifiedBy>
  <cp:lastPrinted>2011-12-01T06:55:53Z</cp:lastPrinted>
  <dcterms:created xsi:type="dcterms:W3CDTF">2006-09-28T05:33:49Z</dcterms:created>
  <dcterms:modified xsi:type="dcterms:W3CDTF">2013-04-01T23:45:18Z</dcterms:modified>
  <cp:category/>
  <cp:version/>
  <cp:contentType/>
  <cp:contentStatus/>
  <cp:revision>1</cp:revision>
</cp:coreProperties>
</file>